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0"/>
  </bookViews>
  <sheets>
    <sheet name="Documentation" sheetId="1" r:id="rId1"/>
    <sheet name="Budget" sheetId="2" r:id="rId2"/>
    <sheet name="Loan Analysis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<sst xmlns="http://schemas.openxmlformats.org/spreadsheetml/2006/main" count="75" uniqueCount="50">
  <si>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Income</t>
  </si>
  <si>
    <t>Total</t>
  </si>
  <si>
    <t>Expenses</t>
  </si>
  <si>
    <t>Created By:</t>
  </si>
  <si>
    <t>Date Created:</t>
  </si>
  <si>
    <t>Purpose:</t>
  </si>
  <si>
    <t>Net Income</t>
  </si>
  <si>
    <t>Running Total</t>
  </si>
  <si>
    <t>Average</t>
  </si>
  <si>
    <t>May</t>
  </si>
  <si>
    <t>Loan Amount</t>
  </si>
  <si>
    <t>Total Payments</t>
  </si>
  <si>
    <t>Payments per Year</t>
  </si>
  <si>
    <t>Annual Interest Rate</t>
  </si>
  <si>
    <t>Husband's Salary</t>
  </si>
  <si>
    <t>Wife's Salary</t>
  </si>
  <si>
    <t>Taxes</t>
  </si>
  <si>
    <t>Mortgage</t>
  </si>
  <si>
    <t>Car Payments</t>
  </si>
  <si>
    <t>Health Insurance</t>
  </si>
  <si>
    <t>Other</t>
  </si>
  <si>
    <t>Year Summary</t>
  </si>
  <si>
    <t>Monthly Figures</t>
  </si>
  <si>
    <t>Giles Family Budget</t>
  </si>
  <si>
    <t>To analyze financial data from 
the Giles family budget</t>
  </si>
  <si>
    <t>Year 2006 Figures</t>
  </si>
  <si>
    <t>Minimum</t>
  </si>
  <si>
    <t>Maximum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</si>
  <si>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</si>
  <si>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</si>
  <si>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</si>
  <si>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</si>
  <si>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</si>
  <si>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</si>
  <si>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</si>
  <si>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</si>
  <si>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</si>
  <si>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</si>
  <si>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</si>
  <si>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Ken Giles</t>
  </si>
  <si>
    <t>Ken's Salary</t>
  </si>
  <si>
    <t>Ava's Salary</t>
  </si>
  <si>
    <t>Loan Analysis</t>
  </si>
  <si>
    <t>Loan Conditions</t>
  </si>
  <si>
    <t>Length of Loan</t>
  </si>
  <si>
    <t>Payment Conditions</t>
  </si>
  <si>
    <t>Payment Amount</t>
  </si>
  <si>
    <t>Is the loan affordable?</t>
  </si>
  <si>
    <t>Conclusion</t>
  </si>
  <si>
    <t>Minimum Loan Payment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</si>
</sst>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-yyyy"/>
    <numFmt numFmtId="167" formatCode="#,##0.0"/>
    <numFmt numFmtId="168" formatCode="#,##0.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8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6.421875" style="0" customWidth="1"/>
  </cols>
  <sheetData>
    <row r="1" ht="12.75">
      <c r="A1" t="s">
        <v>23</v>
      </c>
    </row>
    <row r="3" spans="1:2" ht="12.75">
      <c r="A3" t="s">
        <v>3</v>
      </c>
      <c r="B3" t="s">
        <v>39</v>
      </c>
    </row>
    <row r="4" spans="1:2" ht="12.75">
      <c r="A4" t="s">
        <v>4</v>
      </c>
      <c r="B4" s="5">
        <f ca="1">TODAY()</f>
        <v>37783</v>
      </c>
    </row>
    <row r="5" spans="1:2" ht="25.5">
      <c r="A5" t="s">
        <v>5</v>
      </c>
      <c r="B5" s="4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6.140625" style="0" customWidth="1"/>
    <col min="3" max="14" width="9.57421875" style="0" customWidth="1"/>
    <col min="15" max="16" width="7.140625" style="0" customWidth="1"/>
    <col min="17" max="17" width="13.57421875" style="0" bestFit="1" customWidth="1"/>
    <col min="18" max="16384" width="7.140625" style="0" customWidth="1"/>
  </cols>
  <sheetData>
    <row r="1" ht="12.75">
      <c r="A1" t="s">
        <v>23</v>
      </c>
    </row>
    <row r="2" ht="12.75">
      <c r="A2" t="s">
        <v>25</v>
      </c>
    </row>
    <row r="4" spans="1:14" ht="12.75">
      <c r="A4" t="s">
        <v>22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9</v>
      </c>
      <c r="H4" s="5" t="s">
        <v>32</v>
      </c>
      <c r="I4" s="5" t="s">
        <v>33</v>
      </c>
      <c r="J4" s="5" t="s">
        <v>34</v>
      </c>
      <c r="K4" s="5" t="s">
        <v>35</v>
      </c>
      <c r="L4" s="5" t="s">
        <v>36</v>
      </c>
      <c r="M4" s="5" t="s">
        <v>37</v>
      </c>
      <c r="N4" s="5" t="s">
        <v>38</v>
      </c>
    </row>
    <row r="5" spans="1:14" ht="12.75">
      <c r="A5" t="s">
        <v>0</v>
      </c>
      <c r="B5" t="s">
        <v>40</v>
      </c>
      <c r="C5" s="2">
        <v>4200</v>
      </c>
      <c r="D5" s="2">
        <v>4200</v>
      </c>
      <c r="E5" s="2">
        <v>4200</v>
      </c>
      <c r="F5" s="2">
        <v>4200</v>
      </c>
      <c r="G5" s="2">
        <v>4200</v>
      </c>
      <c r="H5" s="2">
        <v>4200</v>
      </c>
      <c r="I5" s="2">
        <v>4200</v>
      </c>
      <c r="J5" s="2">
        <v>4200</v>
      </c>
      <c r="K5" s="2">
        <v>4200</v>
      </c>
      <c r="L5" s="2">
        <v>4200</v>
      </c>
      <c r="M5" s="2">
        <v>4200</v>
      </c>
      <c r="N5" s="2">
        <v>4200</v>
      </c>
    </row>
    <row r="6" spans="2:14" ht="12.75">
      <c r="B6" t="s">
        <v>41</v>
      </c>
      <c r="C6" s="2">
        <v>3002</v>
      </c>
      <c r="D6" s="2">
        <v>3002</v>
      </c>
      <c r="E6" s="2">
        <v>3002</v>
      </c>
      <c r="F6" s="2">
        <v>3482</v>
      </c>
      <c r="G6" s="2">
        <v>3482</v>
      </c>
      <c r="H6" s="2">
        <v>3482</v>
      </c>
      <c r="I6" s="2">
        <v>3482</v>
      </c>
      <c r="J6" s="2">
        <v>3482</v>
      </c>
      <c r="K6" s="2">
        <v>3482</v>
      </c>
      <c r="L6" s="2">
        <v>3002</v>
      </c>
      <c r="M6" s="2">
        <v>3002</v>
      </c>
      <c r="N6" s="2">
        <v>3002</v>
      </c>
    </row>
    <row r="7" spans="2:14" ht="12.75">
      <c r="B7" t="s">
        <v>1</v>
      </c>
      <c r="C7" s="2">
        <f>SUM(C5:C6)</f>
        <v>7202</v>
      </c>
      <c r="D7" s="2">
        <f aca="true" t="shared" si="0" ref="D7:N7">SUM(D5:D6)</f>
        <v>7202</v>
      </c>
      <c r="E7" s="2">
        <f t="shared" si="0"/>
        <v>7202</v>
      </c>
      <c r="F7" s="2">
        <f t="shared" si="0"/>
        <v>7682</v>
      </c>
      <c r="G7" s="2">
        <f t="shared" si="0"/>
        <v>7682</v>
      </c>
      <c r="H7" s="2">
        <f t="shared" si="0"/>
        <v>7682</v>
      </c>
      <c r="I7" s="2">
        <f t="shared" si="0"/>
        <v>7682</v>
      </c>
      <c r="J7" s="2">
        <f t="shared" si="0"/>
        <v>7682</v>
      </c>
      <c r="K7" s="2">
        <f t="shared" si="0"/>
        <v>7682</v>
      </c>
      <c r="L7" s="2">
        <f t="shared" si="0"/>
        <v>7202</v>
      </c>
      <c r="M7" s="2">
        <f t="shared" si="0"/>
        <v>7202</v>
      </c>
      <c r="N7" s="2">
        <f t="shared" si="0"/>
        <v>7202</v>
      </c>
    </row>
    <row r="9" spans="1:14" ht="12.75">
      <c r="A9" t="s">
        <v>2</v>
      </c>
      <c r="B9" t="s">
        <v>16</v>
      </c>
      <c r="C9">
        <v>1680</v>
      </c>
      <c r="D9">
        <v>1680</v>
      </c>
      <c r="E9">
        <v>1680</v>
      </c>
      <c r="F9">
        <v>1820</v>
      </c>
      <c r="G9">
        <v>1820</v>
      </c>
      <c r="H9">
        <v>1820</v>
      </c>
      <c r="I9">
        <v>1820</v>
      </c>
      <c r="J9">
        <v>1820</v>
      </c>
      <c r="K9">
        <v>1820</v>
      </c>
      <c r="L9">
        <v>1680</v>
      </c>
      <c r="M9">
        <v>1680</v>
      </c>
      <c r="N9">
        <v>1680</v>
      </c>
    </row>
    <row r="10" spans="2:14" ht="12.75">
      <c r="B10" t="s">
        <v>17</v>
      </c>
      <c r="C10" s="2">
        <v>1307</v>
      </c>
      <c r="D10" s="2">
        <v>1307</v>
      </c>
      <c r="E10" s="2">
        <v>1307</v>
      </c>
      <c r="F10" s="2">
        <v>1307</v>
      </c>
      <c r="G10" s="2">
        <v>1307</v>
      </c>
      <c r="H10" s="2">
        <v>1307</v>
      </c>
      <c r="I10" s="2">
        <v>1307</v>
      </c>
      <c r="J10" s="2">
        <v>1307</v>
      </c>
      <c r="K10" s="2">
        <v>1307</v>
      </c>
      <c r="L10" s="2">
        <v>1307</v>
      </c>
      <c r="M10" s="2">
        <v>1307</v>
      </c>
      <c r="N10" s="2">
        <v>1307</v>
      </c>
    </row>
    <row r="11" spans="2:14" ht="12.75">
      <c r="B11" t="s">
        <v>18</v>
      </c>
      <c r="C11" s="2">
        <v>215</v>
      </c>
      <c r="D11" s="2">
        <v>215</v>
      </c>
      <c r="E11" s="2">
        <v>215</v>
      </c>
      <c r="F11" s="2">
        <v>215</v>
      </c>
      <c r="G11" s="2">
        <v>215</v>
      </c>
      <c r="H11" s="2">
        <v>215</v>
      </c>
      <c r="I11" s="2">
        <v>215</v>
      </c>
      <c r="J11" s="2">
        <v>215</v>
      </c>
      <c r="K11" s="2">
        <v>215</v>
      </c>
      <c r="L11" s="2">
        <v>215</v>
      </c>
      <c r="M11" s="2">
        <v>215</v>
      </c>
      <c r="N11" s="2">
        <v>215</v>
      </c>
    </row>
    <row r="12" spans="2:14" ht="12.75">
      <c r="B12" t="s">
        <v>19</v>
      </c>
      <c r="C12" s="2">
        <v>495</v>
      </c>
      <c r="D12" s="2">
        <v>495</v>
      </c>
      <c r="E12" s="2">
        <v>495</v>
      </c>
      <c r="F12" s="2">
        <v>495</v>
      </c>
      <c r="G12" s="2">
        <v>495</v>
      </c>
      <c r="H12" s="2">
        <v>495</v>
      </c>
      <c r="I12" s="2">
        <v>495</v>
      </c>
      <c r="J12" s="2">
        <v>495</v>
      </c>
      <c r="K12" s="2">
        <v>495</v>
      </c>
      <c r="L12" s="2">
        <v>495</v>
      </c>
      <c r="M12" s="2">
        <v>495</v>
      </c>
      <c r="N12" s="2">
        <v>495</v>
      </c>
    </row>
    <row r="13" spans="2:14" ht="12.75">
      <c r="B13" t="s">
        <v>20</v>
      </c>
      <c r="C13" s="3">
        <v>4719</v>
      </c>
      <c r="D13" s="3">
        <v>753</v>
      </c>
      <c r="E13" s="3">
        <v>752</v>
      </c>
      <c r="F13" s="3">
        <v>617</v>
      </c>
      <c r="G13" s="3">
        <v>672</v>
      </c>
      <c r="H13" s="3">
        <v>693</v>
      </c>
      <c r="I13" s="3">
        <v>1496</v>
      </c>
      <c r="J13" s="3">
        <v>5678</v>
      </c>
      <c r="K13" s="3">
        <v>666</v>
      </c>
      <c r="L13" s="3">
        <v>710</v>
      </c>
      <c r="M13" s="3">
        <v>946</v>
      </c>
      <c r="N13" s="3">
        <v>1186</v>
      </c>
    </row>
    <row r="14" spans="2:14" ht="12.75">
      <c r="B14" t="s">
        <v>1</v>
      </c>
      <c r="C14" s="2">
        <f>SUM(C9:C13)</f>
        <v>8416</v>
      </c>
      <c r="D14" s="2">
        <f aca="true" t="shared" si="1" ref="D14:N14">SUM(D9:D13)</f>
        <v>4450</v>
      </c>
      <c r="E14" s="2">
        <f t="shared" si="1"/>
        <v>4449</v>
      </c>
      <c r="F14" s="2">
        <f t="shared" si="1"/>
        <v>4454</v>
      </c>
      <c r="G14" s="2">
        <f t="shared" si="1"/>
        <v>4509</v>
      </c>
      <c r="H14" s="2">
        <f t="shared" si="1"/>
        <v>4530</v>
      </c>
      <c r="I14" s="2">
        <f t="shared" si="1"/>
        <v>5333</v>
      </c>
      <c r="J14" s="2">
        <f t="shared" si="1"/>
        <v>9515</v>
      </c>
      <c r="K14" s="2">
        <f t="shared" si="1"/>
        <v>4503</v>
      </c>
      <c r="L14" s="2">
        <f t="shared" si="1"/>
        <v>4407</v>
      </c>
      <c r="M14" s="2">
        <f t="shared" si="1"/>
        <v>4643</v>
      </c>
      <c r="N14" s="2">
        <f t="shared" si="1"/>
        <v>4883</v>
      </c>
    </row>
    <row r="15" spans="3:14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t="s">
        <v>6</v>
      </c>
      <c r="C16" s="3">
        <f>C7-C14</f>
        <v>-1214</v>
      </c>
      <c r="D16" s="3">
        <f aca="true" t="shared" si="2" ref="D16:N16">D7-D14</f>
        <v>2752</v>
      </c>
      <c r="E16" s="3">
        <f t="shared" si="2"/>
        <v>2753</v>
      </c>
      <c r="F16" s="3">
        <f t="shared" si="2"/>
        <v>3228</v>
      </c>
      <c r="G16" s="3">
        <f t="shared" si="2"/>
        <v>3173</v>
      </c>
      <c r="H16" s="3">
        <f t="shared" si="2"/>
        <v>3152</v>
      </c>
      <c r="I16" s="3">
        <f t="shared" si="2"/>
        <v>2349</v>
      </c>
      <c r="J16" s="3">
        <f t="shared" si="2"/>
        <v>-1833</v>
      </c>
      <c r="K16" s="3">
        <f t="shared" si="2"/>
        <v>3179</v>
      </c>
      <c r="L16" s="3">
        <f t="shared" si="2"/>
        <v>2795</v>
      </c>
      <c r="M16" s="3">
        <f t="shared" si="2"/>
        <v>2559</v>
      </c>
      <c r="N16" s="3">
        <f t="shared" si="2"/>
        <v>2319</v>
      </c>
    </row>
    <row r="17" spans="1:14" ht="12.75">
      <c r="A17" t="s">
        <v>7</v>
      </c>
      <c r="C17" s="6"/>
      <c r="D17" s="3">
        <f>SUM($C$16:D16)</f>
        <v>1538</v>
      </c>
      <c r="E17" s="3">
        <f>SUM($C$16:E16)</f>
        <v>4291</v>
      </c>
      <c r="F17" s="3">
        <f>SUM($C$16:F16)</f>
        <v>7519</v>
      </c>
      <c r="G17" s="3">
        <f>SUM($C$16:G16)</f>
        <v>10692</v>
      </c>
      <c r="H17" s="3">
        <f>SUM($C$16:H16)</f>
        <v>13844</v>
      </c>
      <c r="I17" s="3">
        <f>SUM($C$16:I16)</f>
        <v>16193</v>
      </c>
      <c r="J17" s="3">
        <f>SUM($C$16:J16)</f>
        <v>14360</v>
      </c>
      <c r="K17" s="3">
        <f>SUM($C$16:K16)</f>
        <v>17539</v>
      </c>
      <c r="L17" s="3">
        <f>SUM($C$16:L16)</f>
        <v>20334</v>
      </c>
      <c r="M17" s="3">
        <f>SUM($C$16:M16)</f>
        <v>22893</v>
      </c>
      <c r="N17" s="3">
        <f>SUM($C$16:N16)</f>
        <v>25212</v>
      </c>
    </row>
    <row r="18" spans="3:14" ht="12.75"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ht="12.75">
      <c r="C19" s="3"/>
    </row>
    <row r="20" spans="1:6" ht="12.75">
      <c r="A20" t="s">
        <v>21</v>
      </c>
      <c r="C20" s="6" t="s">
        <v>1</v>
      </c>
      <c r="D20" s="6" t="s">
        <v>8</v>
      </c>
      <c r="E20" s="6" t="s">
        <v>26</v>
      </c>
      <c r="F20" s="6" t="s">
        <v>27</v>
      </c>
    </row>
    <row r="21" spans="1:6" ht="12.75">
      <c r="A21" t="s">
        <v>0</v>
      </c>
      <c r="B21" t="s">
        <v>14</v>
      </c>
      <c r="C21" s="3">
        <f>SUM(C5:N5)</f>
        <v>50400</v>
      </c>
      <c r="D21" s="3">
        <f>AVERAGE(C5:N5)</f>
        <v>4200</v>
      </c>
      <c r="E21" s="3">
        <f>MIN(C5:N5)</f>
        <v>4200</v>
      </c>
      <c r="F21" s="3">
        <f>MAX(C5:N5)</f>
        <v>4200</v>
      </c>
    </row>
    <row r="22" spans="2:6" ht="12.75">
      <c r="B22" t="s">
        <v>15</v>
      </c>
      <c r="C22" s="3">
        <f aca="true" t="shared" si="3" ref="C22:C32">SUM(C6:N6)</f>
        <v>38904</v>
      </c>
      <c r="D22" s="3">
        <f aca="true" t="shared" si="4" ref="D22:D32">AVERAGE(C6:N6)</f>
        <v>3242</v>
      </c>
      <c r="E22" s="3">
        <f aca="true" t="shared" si="5" ref="E22:E32">MIN(C6:N6)</f>
        <v>3002</v>
      </c>
      <c r="F22" s="3">
        <f aca="true" t="shared" si="6" ref="F22:F32">MAX(C6:N6)</f>
        <v>3482</v>
      </c>
    </row>
    <row r="23" spans="2:6" ht="12.75">
      <c r="B23" t="s">
        <v>1</v>
      </c>
      <c r="C23" s="3">
        <f t="shared" si="3"/>
        <v>89304</v>
      </c>
      <c r="D23" s="3">
        <f t="shared" si="4"/>
        <v>7442</v>
      </c>
      <c r="E23" s="3">
        <f t="shared" si="5"/>
        <v>7202</v>
      </c>
      <c r="F23" s="3">
        <f t="shared" si="6"/>
        <v>7682</v>
      </c>
    </row>
    <row r="24" spans="3:6" ht="12.75">
      <c r="C24" s="3"/>
      <c r="D24" s="3"/>
      <c r="E24" s="3"/>
      <c r="F24" s="3"/>
    </row>
    <row r="25" spans="1:6" ht="12.75">
      <c r="A25" t="s">
        <v>2</v>
      </c>
      <c r="B25" t="s">
        <v>16</v>
      </c>
      <c r="C25" s="3">
        <f t="shared" si="3"/>
        <v>21000</v>
      </c>
      <c r="D25" s="3">
        <f t="shared" si="4"/>
        <v>1750</v>
      </c>
      <c r="E25" s="3">
        <f t="shared" si="5"/>
        <v>1680</v>
      </c>
      <c r="F25" s="3">
        <f t="shared" si="6"/>
        <v>1820</v>
      </c>
    </row>
    <row r="26" spans="2:6" ht="12.75">
      <c r="B26" t="s">
        <v>17</v>
      </c>
      <c r="C26" s="3">
        <f t="shared" si="3"/>
        <v>15684</v>
      </c>
      <c r="D26" s="3">
        <f t="shared" si="4"/>
        <v>1307</v>
      </c>
      <c r="E26" s="3">
        <f t="shared" si="5"/>
        <v>1307</v>
      </c>
      <c r="F26" s="3">
        <f t="shared" si="6"/>
        <v>1307</v>
      </c>
    </row>
    <row r="27" spans="2:6" ht="12.75">
      <c r="B27" t="s">
        <v>18</v>
      </c>
      <c r="C27" s="3">
        <f t="shared" si="3"/>
        <v>2580</v>
      </c>
      <c r="D27" s="3">
        <f t="shared" si="4"/>
        <v>215</v>
      </c>
      <c r="E27" s="3">
        <f t="shared" si="5"/>
        <v>215</v>
      </c>
      <c r="F27" s="3">
        <f t="shared" si="6"/>
        <v>215</v>
      </c>
    </row>
    <row r="28" spans="2:6" ht="12.75">
      <c r="B28" t="s">
        <v>19</v>
      </c>
      <c r="C28" s="3">
        <f t="shared" si="3"/>
        <v>5940</v>
      </c>
      <c r="D28" s="3">
        <f t="shared" si="4"/>
        <v>495</v>
      </c>
      <c r="E28" s="3">
        <f t="shared" si="5"/>
        <v>495</v>
      </c>
      <c r="F28" s="3">
        <f t="shared" si="6"/>
        <v>495</v>
      </c>
    </row>
    <row r="29" spans="2:6" ht="12.75">
      <c r="B29" t="s">
        <v>20</v>
      </c>
      <c r="C29" s="3">
        <f t="shared" si="3"/>
        <v>18888</v>
      </c>
      <c r="D29" s="3">
        <f t="shared" si="4"/>
        <v>1574</v>
      </c>
      <c r="E29" s="3">
        <f t="shared" si="5"/>
        <v>617</v>
      </c>
      <c r="F29" s="3">
        <f t="shared" si="6"/>
        <v>5678</v>
      </c>
    </row>
    <row r="30" spans="2:6" ht="12.75">
      <c r="B30" t="s">
        <v>1</v>
      </c>
      <c r="C30" s="3">
        <f t="shared" si="3"/>
        <v>64092</v>
      </c>
      <c r="D30" s="3">
        <f t="shared" si="4"/>
        <v>5341</v>
      </c>
      <c r="E30" s="3">
        <f t="shared" si="5"/>
        <v>4407</v>
      </c>
      <c r="F30" s="3">
        <f t="shared" si="6"/>
        <v>9515</v>
      </c>
    </row>
    <row r="31" spans="3:6" ht="12.75">
      <c r="C31" s="3"/>
      <c r="D31" s="3"/>
      <c r="E31" s="3"/>
      <c r="F31" s="3"/>
    </row>
    <row r="32" spans="1:6" ht="12.75">
      <c r="A32" t="s">
        <v>6</v>
      </c>
      <c r="C32" s="3">
        <f t="shared" si="3"/>
        <v>25212</v>
      </c>
      <c r="D32" s="3">
        <f t="shared" si="4"/>
        <v>2101</v>
      </c>
      <c r="E32" s="3">
        <f t="shared" si="5"/>
        <v>-1833</v>
      </c>
      <c r="F32" s="3">
        <f t="shared" si="6"/>
        <v>3228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5.7109375" style="0" customWidth="1"/>
    <col min="3" max="3" width="12.7109375" style="0" customWidth="1"/>
    <col min="5" max="5" width="20.7109375" style="0" customWidth="1"/>
    <col min="6" max="6" width="12.7109375" style="0" customWidth="1"/>
  </cols>
  <sheetData>
    <row r="1" ht="12.75">
      <c r="A1" t="s">
        <v>42</v>
      </c>
    </row>
    <row r="3" spans="1:5" ht="12.75">
      <c r="A3" t="s">
        <v>0</v>
      </c>
      <c r="B3" t="s">
        <v>14</v>
      </c>
      <c r="C3">
        <v>4200</v>
      </c>
      <c r="E3" t="s">
        <v>43</v>
      </c>
    </row>
    <row r="4" spans="2:6" ht="12.75">
      <c r="B4" t="s">
        <v>15</v>
      </c>
      <c r="C4">
        <v>3242</v>
      </c>
      <c r="E4" t="s">
        <v>10</v>
      </c>
      <c r="F4" s="3">
        <v>-300000</v>
      </c>
    </row>
    <row r="5" spans="2:6" ht="12.75">
      <c r="B5" t="s">
        <v>1</v>
      </c>
      <c r="C5">
        <f>SUM(C3:C4)</f>
        <v>7442</v>
      </c>
      <c r="E5" t="s">
        <v>44</v>
      </c>
      <c r="F5">
        <v>20</v>
      </c>
    </row>
    <row r="6" spans="5:6" ht="12.75">
      <c r="E6" t="s">
        <v>13</v>
      </c>
      <c r="F6" s="7">
        <v>0.06</v>
      </c>
    </row>
    <row r="7" spans="1:3" ht="12.75">
      <c r="A7" t="s">
        <v>2</v>
      </c>
      <c r="B7" t="s">
        <v>16</v>
      </c>
      <c r="C7">
        <v>1750</v>
      </c>
    </row>
    <row r="8" spans="2:5" ht="12.75">
      <c r="B8" t="s">
        <v>17</v>
      </c>
      <c r="C8" s="1">
        <f>F11</f>
        <v>2149.2931754345286</v>
      </c>
      <c r="E8" t="s">
        <v>45</v>
      </c>
    </row>
    <row r="9" spans="2:6" ht="12.75">
      <c r="B9" t="s">
        <v>18</v>
      </c>
      <c r="C9">
        <v>215</v>
      </c>
      <c r="E9" t="s">
        <v>12</v>
      </c>
      <c r="F9">
        <v>12</v>
      </c>
    </row>
    <row r="10" spans="2:6" ht="12.75">
      <c r="B10" t="s">
        <v>19</v>
      </c>
      <c r="C10">
        <v>495</v>
      </c>
      <c r="E10" t="s">
        <v>11</v>
      </c>
      <c r="F10">
        <f>F5*F9</f>
        <v>240</v>
      </c>
    </row>
    <row r="11" spans="2:6" ht="12.75">
      <c r="B11" t="s">
        <v>20</v>
      </c>
      <c r="C11">
        <v>1574</v>
      </c>
      <c r="E11" t="s">
        <v>46</v>
      </c>
      <c r="F11" s="1">
        <f>PMT(F6/F9,F10,F4)</f>
        <v>2149.2931754345286</v>
      </c>
    </row>
    <row r="12" spans="2:3" ht="12.75">
      <c r="B12" t="s">
        <v>1</v>
      </c>
      <c r="C12">
        <f>SUM(C7:C11)</f>
        <v>6183.293175434528</v>
      </c>
    </row>
    <row r="13" ht="12.75">
      <c r="E13" t="s">
        <v>47</v>
      </c>
    </row>
    <row r="14" spans="1:6" ht="12.75">
      <c r="A14" t="s">
        <v>6</v>
      </c>
      <c r="C14">
        <f>C5-C12</f>
        <v>1258.7068245654718</v>
      </c>
      <c r="E14" t="s">
        <v>49</v>
      </c>
      <c r="F14" s="3">
        <v>2500</v>
      </c>
    </row>
    <row r="15" spans="5:6" ht="12.75">
      <c r="E15" t="s">
        <v>48</v>
      </c>
      <c r="F15" t="str">
        <f>IF(F11&lt;=F14,"Yes","No")</f>
        <v>Yes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2003-02-13T18:54:47Z</dcterms:created>
  <dcterms:modified xsi:type="dcterms:W3CDTF">2003-06-11T13:12:16Z</dcterms:modified>
  <cp:category/>
  <cp:version/>
  <cp:contentType/>
  <cp:contentStatus/>
</cp:coreProperties>
</file>